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Chris\Dropbox\My Books\PMS 5e\Problem Solutions\Chapter 08\"/>
    </mc:Choice>
  </mc:AlternateContent>
  <bookViews>
    <workbookView xWindow="360" yWindow="72" windowWidth="11340" windowHeight="6036"/>
  </bookViews>
  <sheets>
    <sheet name="Model" sheetId="1" r:id="rId1"/>
  </sheets>
  <definedNames>
    <definedName name="_xlnm.Print_Area" localSheetId="0">Model!$A$20:$K$55</definedName>
    <definedName name="Production">Model!$B$22:$H$25</definedName>
    <definedName name="solver_adj" localSheetId="0" hidden="1">Model!$B$22:$H$25</definedName>
    <definedName name="solver_cvg" localSheetId="0" hidden="1">0.0001</definedName>
    <definedName name="solver_drv" localSheetId="0" hidden="1">1</definedName>
    <definedName name="solver_eng" localSheetId="0" hidden="1">3</definedName>
    <definedName name="solver_est" localSheetId="0" hidden="1">1</definedName>
    <definedName name="solver_ibd" localSheetId="0" hidden="1">2</definedName>
    <definedName name="solver_itr" localSheetId="0" hidden="1">10000</definedName>
    <definedName name="solver_lhs1" localSheetId="0" hidden="1">Model!$B$22:$H$25</definedName>
    <definedName name="solver_lhs2" localSheetId="0" hidden="1">Model!$B$22:$H$25</definedName>
    <definedName name="solver_lhs3" localSheetId="0" hidden="1">Model!$B$22:$H$25</definedName>
    <definedName name="solver_lin" localSheetId="0" hidden="1">2</definedName>
    <definedName name="solver_loc" localSheetId="0" hidden="1">4</definedName>
    <definedName name="solver_lva" localSheetId="0" hidden="1">2</definedName>
    <definedName name="solver_mip" localSheetId="0" hidden="1">500000</definedName>
    <definedName name="solver_mni" localSheetId="0" hidden="1">100</definedName>
    <definedName name="solver_mrt" localSheetId="0" hidden="1">0.25</definedName>
    <definedName name="solver_neg" localSheetId="0" hidden="1">2</definedName>
    <definedName name="solver_nod" localSheetId="0" hidden="1">500000</definedName>
    <definedName name="solver_num" localSheetId="0" hidden="1">3</definedName>
    <definedName name="solver_nwt" localSheetId="0" hidden="1">1</definedName>
    <definedName name="solver_ofx" localSheetId="0" hidden="1">2</definedName>
    <definedName name="solver_opt" localSheetId="0" hidden="1">Model!$B$46</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1</definedName>
    <definedName name="solver_rel2" localSheetId="0" hidden="1">4</definedName>
    <definedName name="solver_rel3" localSheetId="0" hidden="1">3</definedName>
    <definedName name="solver_reo" localSheetId="0" hidden="1">2</definedName>
    <definedName name="solver_rep" localSheetId="0" hidden="1">2</definedName>
    <definedName name="solver_rhs1" localSheetId="0" hidden="1">150</definedName>
    <definedName name="solver_rhs2" localSheetId="0" hidden="1">integer</definedName>
    <definedName name="solver_rhs3" localSheetId="0" hidden="1">0</definedName>
    <definedName name="solver_rlx" localSheetId="0" hidden="1">2</definedName>
    <definedName name="solver_rsd" localSheetId="0" hidden="1">123</definedName>
    <definedName name="solver_scl" localSheetId="0" hidden="1">2</definedName>
    <definedName name="solver_sho" localSheetId="0" hidden="1">2</definedName>
    <definedName name="solver_ssz" localSheetId="0" hidden="1">100</definedName>
    <definedName name="solver_std" localSheetId="0" hidden="1">0</definedName>
    <definedName name="solver_tim" localSheetId="0" hidden="1">10000</definedName>
    <definedName name="solver_tol" localSheetId="0" hidden="1">0.0005</definedName>
    <definedName name="solver_typ" localSheetId="0" hidden="1">2</definedName>
    <definedName name="solver_val" localSheetId="0" hidden="1">0</definedName>
    <definedName name="solver_ver" localSheetId="0" hidden="1">2</definedName>
    <definedName name="Total_penalty">Model!$B$46</definedName>
  </definedNames>
  <calcPr calcId="152511"/>
</workbook>
</file>

<file path=xl/calcChain.xml><?xml version="1.0" encoding="utf-8"?>
<calcChain xmlns="http://schemas.openxmlformats.org/spreadsheetml/2006/main">
  <c r="B26" i="1" l="1"/>
  <c r="B27" i="1" s="1"/>
  <c r="C26" i="1"/>
  <c r="C27" i="1" s="1"/>
  <c r="D26" i="1"/>
  <c r="D27" i="1" s="1"/>
  <c r="E26" i="1"/>
  <c r="E27" i="1" s="1"/>
  <c r="F26" i="1"/>
  <c r="F27" i="1" s="1"/>
  <c r="G26" i="1"/>
  <c r="G27" i="1" s="1"/>
  <c r="H26" i="1"/>
  <c r="H27" i="1" s="1"/>
  <c r="B37" i="1"/>
  <c r="C37" i="1"/>
  <c r="D37" i="1"/>
  <c r="E37" i="1"/>
  <c r="B38" i="1"/>
  <c r="C38" i="1"/>
  <c r="D38" i="1"/>
  <c r="E38" i="1"/>
  <c r="B39" i="1"/>
  <c r="C39" i="1"/>
  <c r="D39" i="1"/>
  <c r="E39" i="1"/>
  <c r="B28" i="1"/>
  <c r="B43" i="1" s="1"/>
  <c r="C28" i="1"/>
  <c r="D28" i="1"/>
  <c r="E28" i="1"/>
  <c r="F28" i="1"/>
  <c r="G28" i="1"/>
  <c r="H28" i="1"/>
  <c r="I22" i="1"/>
  <c r="I23" i="1"/>
  <c r="I24" i="1"/>
  <c r="I25" i="1"/>
  <c r="B31" i="1"/>
  <c r="B32" i="1"/>
  <c r="B33" i="1"/>
  <c r="H38" i="1" l="1"/>
  <c r="J38" i="1"/>
  <c r="B45" i="1"/>
  <c r="J39" i="1"/>
  <c r="H39" i="1"/>
  <c r="J37" i="1"/>
  <c r="H37" i="1"/>
  <c r="B42" i="1"/>
  <c r="K39" i="1"/>
  <c r="I39" i="1"/>
  <c r="K38" i="1"/>
  <c r="I38" i="1"/>
  <c r="K37" i="1"/>
  <c r="I37" i="1"/>
  <c r="B44" i="1" l="1"/>
  <c r="B46" i="1" s="1"/>
</calcChain>
</file>

<file path=xl/comments1.xml><?xml version="1.0" encoding="utf-8"?>
<comments xmlns="http://schemas.openxmlformats.org/spreadsheetml/2006/main">
  <authors>
    <author>Chris Albright</author>
  </authors>
  <commentList>
    <comment ref="A15" authorId="0" shapeId="0">
      <text>
        <r>
          <rPr>
            <b/>
            <sz val="8"/>
            <color indexed="81"/>
            <rFont val="Tahoma"/>
            <family val="2"/>
          </rPr>
          <t>Per model produced at a positive level in each week</t>
        </r>
        <r>
          <rPr>
            <sz val="8"/>
            <color indexed="81"/>
            <rFont val="Tahoma"/>
            <family val="2"/>
          </rPr>
          <t xml:space="preserve">
</t>
        </r>
      </text>
    </comment>
    <comment ref="A16" authorId="0" shapeId="0">
      <text>
        <r>
          <rPr>
            <b/>
            <sz val="8"/>
            <color indexed="81"/>
            <rFont val="Tahoma"/>
            <family val="2"/>
          </rPr>
          <t>Per unit short of the forecasts of pickups in week 1</t>
        </r>
        <r>
          <rPr>
            <sz val="8"/>
            <color indexed="81"/>
            <rFont val="Tahoma"/>
            <family val="2"/>
          </rPr>
          <t xml:space="preserve">
</t>
        </r>
      </text>
    </comment>
    <comment ref="A17" authorId="0" shapeId="0">
      <text>
        <r>
          <rPr>
            <b/>
            <sz val="8"/>
            <color indexed="81"/>
            <rFont val="Tahoma"/>
            <family val="2"/>
          </rPr>
          <t>Per hour of deviation from the average hours needed in each center each week to meet forecasts</t>
        </r>
        <r>
          <rPr>
            <sz val="8"/>
            <color indexed="81"/>
            <rFont val="Tahoma"/>
            <family val="2"/>
          </rPr>
          <t xml:space="preserve">
</t>
        </r>
      </text>
    </comment>
    <comment ref="A18" authorId="0" shapeId="0">
      <text>
        <r>
          <rPr>
            <b/>
            <sz val="8"/>
            <color indexed="81"/>
            <rFont val="Tahoma"/>
            <family val="2"/>
          </rPr>
          <t>Per unit of deviation from monthly forecasts</t>
        </r>
        <r>
          <rPr>
            <sz val="8"/>
            <color indexed="81"/>
            <rFont val="Tahoma"/>
            <family val="2"/>
          </rPr>
          <t xml:space="preserve">
</t>
        </r>
      </text>
    </comment>
    <comment ref="A27" authorId="0" shapeId="0">
      <text>
        <r>
          <rPr>
            <b/>
            <sz val="8"/>
            <color indexed="81"/>
            <rFont val="Tahoma"/>
            <family val="2"/>
          </rPr>
          <t>For the month</t>
        </r>
        <r>
          <rPr>
            <sz val="8"/>
            <color indexed="81"/>
            <rFont val="Tahoma"/>
            <family val="2"/>
          </rPr>
          <t xml:space="preserve">
</t>
        </r>
      </text>
    </comment>
    <comment ref="A28" authorId="0" shapeId="0">
      <text>
        <r>
          <rPr>
            <b/>
            <sz val="8"/>
            <color indexed="81"/>
            <rFont val="Tahoma"/>
            <family val="2"/>
          </rPr>
          <t>Based on week 1 only</t>
        </r>
        <r>
          <rPr>
            <sz val="8"/>
            <color indexed="81"/>
            <rFont val="Tahoma"/>
            <family val="2"/>
          </rPr>
          <t xml:space="preserve">
</t>
        </r>
      </text>
    </comment>
  </commentList>
</comments>
</file>

<file path=xl/sharedStrings.xml><?xml version="1.0" encoding="utf-8"?>
<sst xmlns="http://schemas.openxmlformats.org/spreadsheetml/2006/main" count="74" uniqueCount="39">
  <si>
    <t>Lawnmower production model</t>
  </si>
  <si>
    <t>Forecasts of demand</t>
  </si>
  <si>
    <t>Week 1</t>
  </si>
  <si>
    <t>Total</t>
  </si>
  <si>
    <t>Model 1</t>
  </si>
  <si>
    <t>Model 2</t>
  </si>
  <si>
    <t>Model 3</t>
  </si>
  <si>
    <t>Model 4</t>
  </si>
  <si>
    <t>Model 5</t>
  </si>
  <si>
    <t>Model 6</t>
  </si>
  <si>
    <t>Model 7</t>
  </si>
  <si>
    <t>Hours per mower required in the machine centers</t>
  </si>
  <si>
    <t>Center 1</t>
  </si>
  <si>
    <t>Center 2</t>
  </si>
  <si>
    <t>Center 3</t>
  </si>
  <si>
    <t>Models</t>
  </si>
  <si>
    <t>Unit penalty "costs"</t>
  </si>
  <si>
    <t>Model changeover</t>
  </si>
  <si>
    <t>Meet forecasts</t>
  </si>
  <si>
    <t>Smooth production</t>
  </si>
  <si>
    <t>Satisfy pickups</t>
  </si>
  <si>
    <t>Weekly production levels</t>
  </si>
  <si>
    <t>Week 2</t>
  </si>
  <si>
    <t>Week 3</t>
  </si>
  <si>
    <t>Week 4</t>
  </si>
  <si>
    <t>Deviations from forecasts</t>
  </si>
  <si>
    <t>Shortages for pickups</t>
  </si>
  <si>
    <t>Average hours need per week to meet monthly forecasts</t>
  </si>
  <si>
    <t>Hours used each week in each center</t>
  </si>
  <si>
    <t>Deviations from hourly targets</t>
  </si>
  <si>
    <t>Penalty costs</t>
  </si>
  <si>
    <t>Total penalty</t>
  </si>
  <si>
    <t>Mowers produced</t>
  </si>
  <si>
    <t>Pickups</t>
  </si>
  <si>
    <t>Range names used:</t>
  </si>
  <si>
    <t>Production</t>
  </si>
  <si>
    <t>=Sheet1!$B$22:$H$25</t>
  </si>
  <si>
    <t>Total_penalty</t>
  </si>
  <si>
    <t>=Sheet1!$B$46</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</si>
</sst>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Calibri"/>
      <family val="2"/>
    </font>
    <font>
      <sz val="8"/>
      <color indexed="81"/>
      <name val="Tahoma"/>
      <family val="2"/>
    </font>
    <font>
      <b/>
      <sz val="8"/>
      <color indexed="81"/>
      <name val="Tahoma"/>
      <family val="2"/>
    </font>
    <font>
      <b/>
      <sz val="11"/>
      <name val="Calibri"/>
      <family val="2"/>
    </font>
    <font>
      <sz val="11"/>
      <name val="Calibri"/>
      <family val="2"/>
    </font>
  </fonts>
  <fills count="5">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1">
    <xf numFmtId="0" fontId="0" fillId="0" borderId="0"/>
  </cellStyleXfs>
  <cellXfs count="11">
    <xf numFmtId="0" fontId="0" fillId="0" borderId="0" xfId="0"/>
    <xf numFmtId="0" fontId="3" fillId="0" borderId="0" xfId="0" applyFont="1"/>
    <xf numFmtId="0" fontId="4" fillId="0" borderId="0" xfId="0" applyFont="1"/>
    <xf numFmtId="0" fontId="4" fillId="0" borderId="0" xfId="0" applyNumberFormat="1" applyFont="1"/>
    <xf numFmtId="0" fontId="4" fillId="0" borderId="0" xfId="0" applyFont="1" applyAlignment="1">
      <alignment horizontal="right"/>
    </xf>
    <xf numFmtId="0" fontId="4" fillId="2" borderId="0" xfId="0" applyFont="1" applyFill="1" applyBorder="1"/>
    <xf numFmtId="0" fontId="4" fillId="0" borderId="0" xfId="0" applyFont="1" applyFill="1" applyBorder="1"/>
    <xf numFmtId="1" fontId="4" fillId="3" borderId="0" xfId="0" applyNumberFormat="1" applyFont="1" applyFill="1" applyBorder="1"/>
    <xf numFmtId="1" fontId="4" fillId="0" borderId="0" xfId="0" applyNumberFormat="1" applyFont="1"/>
    <xf numFmtId="2" fontId="4" fillId="0" borderId="0" xfId="0" applyNumberFormat="1" applyFont="1"/>
    <xf numFmtId="0" fontId="4" fillId="4" borderId="0" xfId="0" applyFont="1" applyFill="1" applyBorder="1"/>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Production Hours across Weeks</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Model!$A$37</c:f>
              <c:strCache>
                <c:ptCount val="1"/>
                <c:pt idx="0">
                  <c:v>Center 1</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Model!$B$36:$E$36</c:f>
              <c:strCache>
                <c:ptCount val="4"/>
                <c:pt idx="0">
                  <c:v>Week 1</c:v>
                </c:pt>
                <c:pt idx="1">
                  <c:v>Week 2</c:v>
                </c:pt>
                <c:pt idx="2">
                  <c:v>Week 3</c:v>
                </c:pt>
                <c:pt idx="3">
                  <c:v>Week 4</c:v>
                </c:pt>
              </c:strCache>
            </c:strRef>
          </c:cat>
          <c:val>
            <c:numRef>
              <c:f>Model!$B$37:$E$37</c:f>
              <c:numCache>
                <c:formatCode>0</c:formatCode>
                <c:ptCount val="4"/>
                <c:pt idx="0">
                  <c:v>391</c:v>
                </c:pt>
                <c:pt idx="1">
                  <c:v>390</c:v>
                </c:pt>
                <c:pt idx="2">
                  <c:v>338</c:v>
                </c:pt>
                <c:pt idx="3">
                  <c:v>381</c:v>
                </c:pt>
              </c:numCache>
            </c:numRef>
          </c:val>
          <c:smooth val="0"/>
        </c:ser>
        <c:ser>
          <c:idx val="1"/>
          <c:order val="1"/>
          <c:tx>
            <c:strRef>
              <c:f>Model!$A$38</c:f>
              <c:strCache>
                <c:ptCount val="1"/>
                <c:pt idx="0">
                  <c:v>Center 2</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Model!$B$36:$E$36</c:f>
              <c:strCache>
                <c:ptCount val="4"/>
                <c:pt idx="0">
                  <c:v>Week 1</c:v>
                </c:pt>
                <c:pt idx="1">
                  <c:v>Week 2</c:v>
                </c:pt>
                <c:pt idx="2">
                  <c:v>Week 3</c:v>
                </c:pt>
                <c:pt idx="3">
                  <c:v>Week 4</c:v>
                </c:pt>
              </c:strCache>
            </c:strRef>
          </c:cat>
          <c:val>
            <c:numRef>
              <c:f>Model!$B$38:$E$38</c:f>
              <c:numCache>
                <c:formatCode>0</c:formatCode>
                <c:ptCount val="4"/>
                <c:pt idx="0">
                  <c:v>374</c:v>
                </c:pt>
                <c:pt idx="1">
                  <c:v>360</c:v>
                </c:pt>
                <c:pt idx="2">
                  <c:v>367</c:v>
                </c:pt>
                <c:pt idx="3">
                  <c:v>374</c:v>
                </c:pt>
              </c:numCache>
            </c:numRef>
          </c:val>
          <c:smooth val="0"/>
        </c:ser>
        <c:ser>
          <c:idx val="2"/>
          <c:order val="2"/>
          <c:tx>
            <c:strRef>
              <c:f>Model!$A$39</c:f>
              <c:strCache>
                <c:ptCount val="1"/>
                <c:pt idx="0">
                  <c:v>Center 3</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Model!$B$36:$E$36</c:f>
              <c:strCache>
                <c:ptCount val="4"/>
                <c:pt idx="0">
                  <c:v>Week 1</c:v>
                </c:pt>
                <c:pt idx="1">
                  <c:v>Week 2</c:v>
                </c:pt>
                <c:pt idx="2">
                  <c:v>Week 3</c:v>
                </c:pt>
                <c:pt idx="3">
                  <c:v>Week 4</c:v>
                </c:pt>
              </c:strCache>
            </c:strRef>
          </c:cat>
          <c:val>
            <c:numRef>
              <c:f>Model!$B$39:$E$39</c:f>
              <c:numCache>
                <c:formatCode>0</c:formatCode>
                <c:ptCount val="4"/>
                <c:pt idx="0">
                  <c:v>409</c:v>
                </c:pt>
                <c:pt idx="1">
                  <c:v>385</c:v>
                </c:pt>
                <c:pt idx="2">
                  <c:v>387</c:v>
                </c:pt>
                <c:pt idx="3">
                  <c:v>349</c:v>
                </c:pt>
              </c:numCache>
            </c:numRef>
          </c:val>
          <c:smooth val="0"/>
        </c:ser>
        <c:dLbls>
          <c:showLegendKey val="0"/>
          <c:showVal val="0"/>
          <c:showCatName val="0"/>
          <c:showSerName val="0"/>
          <c:showPercent val="0"/>
          <c:showBubbleSize val="0"/>
        </c:dLbls>
        <c:marker val="1"/>
        <c:smooth val="0"/>
        <c:axId val="582056336"/>
        <c:axId val="582056728"/>
      </c:lineChart>
      <c:catAx>
        <c:axId val="582056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2056728"/>
        <c:crosses val="autoZero"/>
        <c:auto val="1"/>
        <c:lblAlgn val="ctr"/>
        <c:lblOffset val="100"/>
        <c:noMultiLvlLbl val="0"/>
      </c:catAx>
      <c:valAx>
        <c:axId val="582056728"/>
        <c:scaling>
          <c:orientation val="minMax"/>
          <c:min val="25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205633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404494</xdr:colOff>
      <xdr:row>9</xdr:row>
      <xdr:rowOff>167005</xdr:rowOff>
    </xdr:from>
    <xdr:to>
      <xdr:col>14</xdr:col>
      <xdr:colOff>480059</xdr:colOff>
      <xdr:row>19</xdr:row>
      <xdr:rowOff>7620</xdr:rowOff>
    </xdr:to>
    <xdr:sp macro="" textlink="">
      <xdr:nvSpPr>
        <xdr:cNvPr id="4" name="TextBox 3"/>
        <xdr:cNvSpPr txBox="1"/>
      </xdr:nvSpPr>
      <xdr:spPr>
        <a:xfrm>
          <a:off x="7094854" y="1812925"/>
          <a:ext cx="3199765" cy="1669415"/>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By reducing the penalty for changeovers (shown here as 20), the company has more flexibility to meet its other goals because there is a smaller penalty for producing all models in all weeks. Still, the other penalties are not too different from before. The penalties in cells B43 and B45 are still 0, and the penalty in cell B44 decreased only a little, from 186 to 162.</a:t>
          </a:r>
        </a:p>
      </xdr:txBody>
    </xdr:sp>
    <xdr:clientData/>
  </xdr:twoCellAnchor>
  <xdr:twoCellAnchor>
    <xdr:from>
      <xdr:col>3</xdr:col>
      <xdr:colOff>0</xdr:colOff>
      <xdr:row>40</xdr:row>
      <xdr:rowOff>0</xdr:rowOff>
    </xdr:from>
    <xdr:to>
      <xdr:col>10</xdr:col>
      <xdr:colOff>22860</xdr:colOff>
      <xdr:row>55</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46"/>
  <sheetViews>
    <sheetView tabSelected="1" workbookViewId="0"/>
  </sheetViews>
  <sheetFormatPr defaultColWidth="9.109375" defaultRowHeight="14.4" x14ac:dyDescent="0.3"/>
  <cols>
    <col min="1" max="1" width="22.109375" style="2" customWidth="1"/>
    <col min="2" max="4" width="9.109375" style="2"/>
    <col min="5" max="5" width="11.6640625" style="2" customWidth="1"/>
    <col min="6" max="16384" width="9.109375" style="2"/>
  </cols>
  <sheetData>
    <row r="1" spans="1:12" x14ac:dyDescent="0.3">
      <c r="A1" s="1" t="s">
        <v>0</v>
      </c>
      <c r="K1" s="3"/>
      <c r="L1" s="3"/>
    </row>
    <row r="2" spans="1:12" x14ac:dyDescent="0.3">
      <c r="K2" s="3"/>
      <c r="L2" s="3"/>
    </row>
    <row r="3" spans="1:12" x14ac:dyDescent="0.3">
      <c r="A3" s="1" t="s">
        <v>1</v>
      </c>
      <c r="K3" s="3"/>
      <c r="L3" s="3"/>
    </row>
    <row r="4" spans="1:12" x14ac:dyDescent="0.3">
      <c r="B4" s="4" t="s">
        <v>4</v>
      </c>
      <c r="C4" s="4" t="s">
        <v>5</v>
      </c>
      <c r="D4" s="4" t="s">
        <v>6</v>
      </c>
      <c r="E4" s="4" t="s">
        <v>7</v>
      </c>
      <c r="F4" s="4" t="s">
        <v>8</v>
      </c>
      <c r="G4" s="4" t="s">
        <v>9</v>
      </c>
      <c r="H4" s="4" t="s">
        <v>10</v>
      </c>
      <c r="K4" s="3"/>
      <c r="L4" s="3"/>
    </row>
    <row r="5" spans="1:12" x14ac:dyDescent="0.3">
      <c r="A5" s="2" t="s">
        <v>33</v>
      </c>
      <c r="B5" s="5">
        <v>30</v>
      </c>
      <c r="C5" s="5">
        <v>20</v>
      </c>
      <c r="D5" s="5">
        <v>15</v>
      </c>
      <c r="E5" s="5">
        <v>30</v>
      </c>
      <c r="F5" s="5">
        <v>23</v>
      </c>
      <c r="G5" s="5">
        <v>12</v>
      </c>
      <c r="H5" s="5">
        <v>12</v>
      </c>
      <c r="K5" s="3"/>
      <c r="L5" s="3"/>
    </row>
    <row r="6" spans="1:12" x14ac:dyDescent="0.3">
      <c r="A6" s="2" t="s">
        <v>3</v>
      </c>
      <c r="B6" s="5">
        <v>110</v>
      </c>
      <c r="C6" s="5">
        <v>90</v>
      </c>
      <c r="D6" s="5">
        <v>100</v>
      </c>
      <c r="E6" s="5">
        <v>115</v>
      </c>
      <c r="F6" s="5">
        <v>80</v>
      </c>
      <c r="G6" s="5">
        <v>60</v>
      </c>
      <c r="H6" s="5">
        <v>80</v>
      </c>
      <c r="K6" s="3"/>
      <c r="L6" s="3"/>
    </row>
    <row r="8" spans="1:12" x14ac:dyDescent="0.3">
      <c r="A8" s="1" t="s">
        <v>11</v>
      </c>
    </row>
    <row r="9" spans="1:12" x14ac:dyDescent="0.3">
      <c r="B9" s="4" t="s">
        <v>4</v>
      </c>
      <c r="C9" s="4" t="s">
        <v>5</v>
      </c>
      <c r="D9" s="4" t="s">
        <v>6</v>
      </c>
      <c r="E9" s="4" t="s">
        <v>7</v>
      </c>
      <c r="F9" s="4" t="s">
        <v>8</v>
      </c>
      <c r="G9" s="4" t="s">
        <v>9</v>
      </c>
      <c r="H9" s="4" t="s">
        <v>10</v>
      </c>
      <c r="J9" s="1"/>
    </row>
    <row r="10" spans="1:12" x14ac:dyDescent="0.3">
      <c r="A10" s="2" t="s">
        <v>12</v>
      </c>
      <c r="B10" s="5">
        <v>3</v>
      </c>
      <c r="C10" s="5">
        <v>2</v>
      </c>
      <c r="D10" s="5">
        <v>2</v>
      </c>
      <c r="E10" s="5">
        <v>2</v>
      </c>
      <c r="F10" s="5">
        <v>2</v>
      </c>
      <c r="G10" s="5">
        <v>4</v>
      </c>
      <c r="H10" s="5">
        <v>2</v>
      </c>
    </row>
    <row r="11" spans="1:12" x14ac:dyDescent="0.3">
      <c r="A11" s="2" t="s">
        <v>13</v>
      </c>
      <c r="B11" s="5">
        <v>1</v>
      </c>
      <c r="C11" s="5">
        <v>2</v>
      </c>
      <c r="D11" s="5">
        <v>1</v>
      </c>
      <c r="E11" s="5">
        <v>3</v>
      </c>
      <c r="F11" s="5">
        <v>3</v>
      </c>
      <c r="G11" s="5">
        <v>3</v>
      </c>
      <c r="H11" s="5">
        <v>4</v>
      </c>
    </row>
    <row r="12" spans="1:12" x14ac:dyDescent="0.3">
      <c r="A12" s="2" t="s">
        <v>14</v>
      </c>
      <c r="B12" s="5">
        <v>2</v>
      </c>
      <c r="C12" s="5">
        <v>3</v>
      </c>
      <c r="D12" s="5">
        <v>0</v>
      </c>
      <c r="E12" s="5">
        <v>4</v>
      </c>
      <c r="F12" s="5">
        <v>3</v>
      </c>
      <c r="G12" s="5">
        <v>3</v>
      </c>
      <c r="H12" s="5">
        <v>2</v>
      </c>
    </row>
    <row r="14" spans="1:12" x14ac:dyDescent="0.3">
      <c r="A14" s="1" t="s">
        <v>16</v>
      </c>
      <c r="E14" s="1" t="s">
        <v>34</v>
      </c>
    </row>
    <row r="15" spans="1:12" x14ac:dyDescent="0.3">
      <c r="A15" s="2" t="s">
        <v>17</v>
      </c>
      <c r="B15" s="6">
        <v>20</v>
      </c>
      <c r="E15" s="3" t="s">
        <v>35</v>
      </c>
      <c r="F15" s="3" t="s">
        <v>36</v>
      </c>
    </row>
    <row r="16" spans="1:12" x14ac:dyDescent="0.3">
      <c r="A16" s="2" t="s">
        <v>20</v>
      </c>
      <c r="B16" s="6">
        <v>50</v>
      </c>
      <c r="E16" s="3" t="s">
        <v>37</v>
      </c>
      <c r="F16" s="3" t="s">
        <v>38</v>
      </c>
    </row>
    <row r="17" spans="1:9" x14ac:dyDescent="0.3">
      <c r="A17" s="2" t="s">
        <v>19</v>
      </c>
      <c r="B17" s="6">
        <v>1</v>
      </c>
    </row>
    <row r="18" spans="1:9" x14ac:dyDescent="0.3">
      <c r="A18" s="2" t="s">
        <v>18</v>
      </c>
      <c r="B18" s="6">
        <v>10</v>
      </c>
    </row>
    <row r="20" spans="1:9" x14ac:dyDescent="0.3">
      <c r="A20" s="1" t="s">
        <v>21</v>
      </c>
    </row>
    <row r="21" spans="1:9" x14ac:dyDescent="0.3">
      <c r="B21" s="4" t="s">
        <v>4</v>
      </c>
      <c r="C21" s="4" t="s">
        <v>5</v>
      </c>
      <c r="D21" s="4" t="s">
        <v>6</v>
      </c>
      <c r="E21" s="4" t="s">
        <v>7</v>
      </c>
      <c r="F21" s="4" t="s">
        <v>8</v>
      </c>
      <c r="G21" s="4" t="s">
        <v>9</v>
      </c>
      <c r="H21" s="4" t="s">
        <v>10</v>
      </c>
      <c r="I21" s="4" t="s">
        <v>15</v>
      </c>
    </row>
    <row r="22" spans="1:9" x14ac:dyDescent="0.3">
      <c r="A22" s="2" t="s">
        <v>2</v>
      </c>
      <c r="B22" s="7">
        <v>35</v>
      </c>
      <c r="C22" s="7">
        <v>22</v>
      </c>
      <c r="D22" s="7">
        <v>24</v>
      </c>
      <c r="E22" s="7">
        <v>34</v>
      </c>
      <c r="F22" s="7">
        <v>23</v>
      </c>
      <c r="G22" s="7">
        <v>12</v>
      </c>
      <c r="H22" s="7">
        <v>16</v>
      </c>
      <c r="I22" s="2">
        <f>COUNTIF(B22:H22,"&gt;0")</f>
        <v>7</v>
      </c>
    </row>
    <row r="23" spans="1:9" x14ac:dyDescent="0.3">
      <c r="A23" s="2" t="s">
        <v>22</v>
      </c>
      <c r="B23" s="7">
        <v>34</v>
      </c>
      <c r="C23" s="7">
        <v>34</v>
      </c>
      <c r="D23" s="7">
        <v>31</v>
      </c>
      <c r="E23" s="7">
        <v>34</v>
      </c>
      <c r="F23" s="7">
        <v>0</v>
      </c>
      <c r="G23" s="7">
        <v>11</v>
      </c>
      <c r="H23" s="7">
        <v>23</v>
      </c>
      <c r="I23" s="2">
        <f>COUNTIF(B23:H23,"&gt;0")</f>
        <v>6</v>
      </c>
    </row>
    <row r="24" spans="1:9" x14ac:dyDescent="0.3">
      <c r="A24" s="2" t="s">
        <v>23</v>
      </c>
      <c r="B24" s="7">
        <v>12</v>
      </c>
      <c r="C24" s="7">
        <v>28</v>
      </c>
      <c r="D24" s="7">
        <v>12</v>
      </c>
      <c r="E24" s="7">
        <v>20</v>
      </c>
      <c r="F24" s="7">
        <v>37</v>
      </c>
      <c r="G24" s="7">
        <v>20</v>
      </c>
      <c r="H24" s="7">
        <v>14</v>
      </c>
      <c r="I24" s="2">
        <f>COUNTIF(B24:H24,"&gt;0")</f>
        <v>7</v>
      </c>
    </row>
    <row r="25" spans="1:9" x14ac:dyDescent="0.3">
      <c r="A25" s="2" t="s">
        <v>24</v>
      </c>
      <c r="B25" s="7">
        <v>29</v>
      </c>
      <c r="C25" s="7">
        <v>6</v>
      </c>
      <c r="D25" s="7">
        <v>33</v>
      </c>
      <c r="E25" s="7">
        <v>27</v>
      </c>
      <c r="F25" s="7">
        <v>20</v>
      </c>
      <c r="G25" s="7">
        <v>17</v>
      </c>
      <c r="H25" s="7">
        <v>27</v>
      </c>
      <c r="I25" s="2">
        <f>COUNTIF(B25:H25,"&gt;0")</f>
        <v>7</v>
      </c>
    </row>
    <row r="26" spans="1:9" x14ac:dyDescent="0.3">
      <c r="A26" s="2" t="s">
        <v>32</v>
      </c>
      <c r="B26" s="8">
        <f t="shared" ref="B26:H26" si="0">SUM(B22:B25)</f>
        <v>110</v>
      </c>
      <c r="C26" s="8">
        <f t="shared" si="0"/>
        <v>90</v>
      </c>
      <c r="D26" s="8">
        <f t="shared" si="0"/>
        <v>100</v>
      </c>
      <c r="E26" s="8">
        <f t="shared" si="0"/>
        <v>115</v>
      </c>
      <c r="F26" s="8">
        <f t="shared" si="0"/>
        <v>80</v>
      </c>
      <c r="G26" s="8">
        <f t="shared" si="0"/>
        <v>60</v>
      </c>
      <c r="H26" s="8">
        <f t="shared" si="0"/>
        <v>80</v>
      </c>
    </row>
    <row r="27" spans="1:9" x14ac:dyDescent="0.3">
      <c r="A27" s="2" t="s">
        <v>25</v>
      </c>
      <c r="B27" s="8">
        <f t="shared" ref="B27:H27" si="1">ABS(B6-B26)</f>
        <v>0</v>
      </c>
      <c r="C27" s="8">
        <f t="shared" si="1"/>
        <v>0</v>
      </c>
      <c r="D27" s="8">
        <f t="shared" si="1"/>
        <v>0</v>
      </c>
      <c r="E27" s="8">
        <f t="shared" si="1"/>
        <v>0</v>
      </c>
      <c r="F27" s="8">
        <f t="shared" si="1"/>
        <v>0</v>
      </c>
      <c r="G27" s="8">
        <f t="shared" si="1"/>
        <v>0</v>
      </c>
      <c r="H27" s="8">
        <f t="shared" si="1"/>
        <v>0</v>
      </c>
    </row>
    <row r="28" spans="1:9" x14ac:dyDescent="0.3">
      <c r="A28" s="2" t="s">
        <v>26</v>
      </c>
      <c r="B28" s="2">
        <f t="shared" ref="B28:H28" si="2">IF(B22&lt;B5,B5-B22,0)</f>
        <v>0</v>
      </c>
      <c r="C28" s="2">
        <f t="shared" si="2"/>
        <v>0</v>
      </c>
      <c r="D28" s="2">
        <f t="shared" si="2"/>
        <v>0</v>
      </c>
      <c r="E28" s="2">
        <f t="shared" si="2"/>
        <v>0</v>
      </c>
      <c r="F28" s="2">
        <f t="shared" si="2"/>
        <v>0</v>
      </c>
      <c r="G28" s="2">
        <f t="shared" si="2"/>
        <v>0</v>
      </c>
      <c r="H28" s="2">
        <f t="shared" si="2"/>
        <v>0</v>
      </c>
    </row>
    <row r="30" spans="1:9" x14ac:dyDescent="0.3">
      <c r="A30" s="1" t="s">
        <v>27</v>
      </c>
    </row>
    <row r="31" spans="1:9" x14ac:dyDescent="0.3">
      <c r="A31" s="2" t="s">
        <v>12</v>
      </c>
      <c r="B31" s="2">
        <f>SUMPRODUCT($B$6:$H$6,B10:H10)/4</f>
        <v>375</v>
      </c>
    </row>
    <row r="32" spans="1:9" x14ac:dyDescent="0.3">
      <c r="A32" s="2" t="s">
        <v>13</v>
      </c>
      <c r="B32" s="2">
        <f>SUMPRODUCT($B$6:$H$6,B11:H11)/4</f>
        <v>368.75</v>
      </c>
    </row>
    <row r="33" spans="1:11" x14ac:dyDescent="0.3">
      <c r="A33" s="2" t="s">
        <v>14</v>
      </c>
      <c r="B33" s="2">
        <f>SUMPRODUCT($B$6:$H$6,B12:H12)/4</f>
        <v>382.5</v>
      </c>
    </row>
    <row r="35" spans="1:11" x14ac:dyDescent="0.3">
      <c r="A35" s="1" t="s">
        <v>28</v>
      </c>
      <c r="G35" s="1" t="s">
        <v>29</v>
      </c>
    </row>
    <row r="36" spans="1:11" x14ac:dyDescent="0.3">
      <c r="B36" s="4" t="s">
        <v>2</v>
      </c>
      <c r="C36" s="4" t="s">
        <v>22</v>
      </c>
      <c r="D36" s="4" t="s">
        <v>23</v>
      </c>
      <c r="E36" s="4" t="s">
        <v>24</v>
      </c>
      <c r="H36" s="4" t="s">
        <v>2</v>
      </c>
      <c r="I36" s="4" t="s">
        <v>22</v>
      </c>
      <c r="J36" s="4" t="s">
        <v>23</v>
      </c>
      <c r="K36" s="4" t="s">
        <v>24</v>
      </c>
    </row>
    <row r="37" spans="1:11" x14ac:dyDescent="0.3">
      <c r="A37" s="2" t="s">
        <v>12</v>
      </c>
      <c r="B37" s="8">
        <f>SUMPRODUCT($B$22:$H$22,$B10:$H10)</f>
        <v>391</v>
      </c>
      <c r="C37" s="8">
        <f>SUMPRODUCT($B$23:$H$23,$B10:$H10)</f>
        <v>390</v>
      </c>
      <c r="D37" s="8">
        <f>SUMPRODUCT($B$24:$H$24,$B10:$H10)</f>
        <v>338</v>
      </c>
      <c r="E37" s="8">
        <f>SUMPRODUCT($B$25:$H$25,$B10:$H10)</f>
        <v>381</v>
      </c>
      <c r="G37" s="2" t="s">
        <v>12</v>
      </c>
      <c r="H37" s="9">
        <f t="shared" ref="H37:K39" si="3">ABS(B37-$B31)</f>
        <v>16</v>
      </c>
      <c r="I37" s="9">
        <f t="shared" si="3"/>
        <v>15</v>
      </c>
      <c r="J37" s="9">
        <f t="shared" si="3"/>
        <v>37</v>
      </c>
      <c r="K37" s="9">
        <f t="shared" si="3"/>
        <v>6</v>
      </c>
    </row>
    <row r="38" spans="1:11" x14ac:dyDescent="0.3">
      <c r="A38" s="2" t="s">
        <v>13</v>
      </c>
      <c r="B38" s="8">
        <f>SUMPRODUCT($B$22:$H$22,$B11:$H11)</f>
        <v>374</v>
      </c>
      <c r="C38" s="8">
        <f>SUMPRODUCT($B$23:$H$23,$B11:$H11)</f>
        <v>360</v>
      </c>
      <c r="D38" s="8">
        <f>SUMPRODUCT($B$24:$H$24,$B11:$H11)</f>
        <v>367</v>
      </c>
      <c r="E38" s="8">
        <f>SUMPRODUCT($B$25:$H$25,$B11:$H11)</f>
        <v>374</v>
      </c>
      <c r="G38" s="2" t="s">
        <v>13</v>
      </c>
      <c r="H38" s="9">
        <f t="shared" si="3"/>
        <v>5.25</v>
      </c>
      <c r="I38" s="9">
        <f t="shared" si="3"/>
        <v>8.75</v>
      </c>
      <c r="J38" s="9">
        <f t="shared" si="3"/>
        <v>1.75</v>
      </c>
      <c r="K38" s="9">
        <f t="shared" si="3"/>
        <v>5.25</v>
      </c>
    </row>
    <row r="39" spans="1:11" x14ac:dyDescent="0.3">
      <c r="A39" s="2" t="s">
        <v>14</v>
      </c>
      <c r="B39" s="8">
        <f>SUMPRODUCT($B$22:$H$22,$B12:$H12)</f>
        <v>409</v>
      </c>
      <c r="C39" s="8">
        <f>SUMPRODUCT($B$23:$H$23,$B12:$H12)</f>
        <v>385</v>
      </c>
      <c r="D39" s="8">
        <f>SUMPRODUCT($B$24:$H$24,$B12:$H12)</f>
        <v>387</v>
      </c>
      <c r="E39" s="8">
        <f>SUMPRODUCT($B$25:$H$25,$B12:$H12)</f>
        <v>349</v>
      </c>
      <c r="G39" s="2" t="s">
        <v>14</v>
      </c>
      <c r="H39" s="9">
        <f t="shared" si="3"/>
        <v>26.5</v>
      </c>
      <c r="I39" s="9">
        <f t="shared" si="3"/>
        <v>2.5</v>
      </c>
      <c r="J39" s="9">
        <f t="shared" si="3"/>
        <v>4.5</v>
      </c>
      <c r="K39" s="9">
        <f t="shared" si="3"/>
        <v>33.5</v>
      </c>
    </row>
    <row r="41" spans="1:11" x14ac:dyDescent="0.3">
      <c r="A41" s="1" t="s">
        <v>30</v>
      </c>
    </row>
    <row r="42" spans="1:11" x14ac:dyDescent="0.3">
      <c r="A42" s="2" t="s">
        <v>17</v>
      </c>
      <c r="B42" s="8">
        <f>B15*SUM(I22:I25)</f>
        <v>540</v>
      </c>
    </row>
    <row r="43" spans="1:11" x14ac:dyDescent="0.3">
      <c r="A43" s="2" t="s">
        <v>20</v>
      </c>
      <c r="B43" s="2">
        <f>B16*SUM(B28:H28)</f>
        <v>0</v>
      </c>
    </row>
    <row r="44" spans="1:11" x14ac:dyDescent="0.3">
      <c r="A44" s="2" t="s">
        <v>19</v>
      </c>
      <c r="B44" s="8">
        <f>B17*SUM(H37:K39)</f>
        <v>162</v>
      </c>
    </row>
    <row r="45" spans="1:11" x14ac:dyDescent="0.3">
      <c r="A45" s="2" t="s">
        <v>18</v>
      </c>
      <c r="B45" s="8">
        <f>B18*SUM(B27:H27)</f>
        <v>0</v>
      </c>
    </row>
    <row r="46" spans="1:11" x14ac:dyDescent="0.3">
      <c r="A46" s="2" t="s">
        <v>31</v>
      </c>
      <c r="B46" s="10">
        <f>SUM(B42:B45)</f>
        <v>702</v>
      </c>
    </row>
  </sheetData>
  <phoneticPr fontId="0" type="noConversion"/>
  <printOptions headings="1" gridLines="1"/>
  <pageMargins left="0.75" right="0.75" top="1" bottom="1" header="0.5" footer="0.5"/>
  <pageSetup scale="74" orientation="portrait" horizontalDpi="300" vertic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Model</vt:lpstr>
      <vt:lpstr>Model!Print_Area</vt:lpstr>
      <vt:lpstr>Production</vt:lpstr>
      <vt:lpstr>Total_penalty</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2005-11-14T21:29:18Z</cp:lastPrinted>
  <dcterms:created xsi:type="dcterms:W3CDTF">1999-09-01T02:11:08Z</dcterms:created>
  <dcterms:modified xsi:type="dcterms:W3CDTF">2014-03-11T16:26:12Z</dcterms:modified>
</cp:coreProperties>
</file>